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180" windowWidth="17400" windowHeight="10950"/>
  </bookViews>
  <sheets>
    <sheet name="一般公共预算" sheetId="7" r:id="rId1"/>
    <sheet name="政府性基金预算" sheetId="4" r:id="rId2"/>
    <sheet name="社保预算" sheetId="6" r:id="rId3"/>
  </sheets>
  <definedNames>
    <definedName name="_xlnm.Print_Area" localSheetId="0">一般公共预算!$A:$H</definedName>
  </definedNames>
  <calcPr calcId="145621"/>
</workbook>
</file>

<file path=xl/calcChain.xml><?xml version="1.0" encoding="utf-8"?>
<calcChain xmlns="http://schemas.openxmlformats.org/spreadsheetml/2006/main">
  <c r="C14" i="6"/>
  <c r="C15" i="7" l="1"/>
  <c r="H10"/>
  <c r="G7"/>
  <c r="C14"/>
  <c r="D14" s="1"/>
  <c r="D13"/>
  <c r="H11"/>
  <c r="H9"/>
  <c r="H8"/>
  <c r="H6"/>
  <c r="D5"/>
  <c r="D7"/>
  <c r="D8"/>
  <c r="D9"/>
  <c r="D10"/>
  <c r="D11"/>
  <c r="D12"/>
  <c r="C10" i="4"/>
  <c r="C5" s="1"/>
  <c r="H12" i="6"/>
  <c r="H13"/>
  <c r="H15" i="4"/>
  <c r="D20"/>
  <c r="D19"/>
  <c r="D18"/>
  <c r="D17"/>
  <c r="C16"/>
  <c r="H7"/>
  <c r="H8"/>
  <c r="H9"/>
  <c r="H10"/>
  <c r="H13"/>
  <c r="H14"/>
  <c r="C13"/>
  <c r="D7"/>
  <c r="D8"/>
  <c r="D9"/>
  <c r="D11"/>
  <c r="D12"/>
  <c r="H14" i="6"/>
  <c r="D14"/>
  <c r="H7"/>
  <c r="H8"/>
  <c r="H9"/>
  <c r="H10"/>
  <c r="H11"/>
  <c r="H6"/>
  <c r="G5"/>
  <c r="G15" s="1"/>
  <c r="D7"/>
  <c r="D8"/>
  <c r="D9"/>
  <c r="D10"/>
  <c r="D11"/>
  <c r="D12"/>
  <c r="D13"/>
  <c r="D6"/>
  <c r="C5"/>
  <c r="C15" s="1"/>
  <c r="B15" i="7"/>
  <c r="F7"/>
  <c r="B6"/>
  <c r="D6" s="1"/>
  <c r="F5" i="6"/>
  <c r="F15" s="1"/>
  <c r="B5"/>
  <c r="B15" s="1"/>
  <c r="B15" i="4"/>
  <c r="D15" s="1"/>
  <c r="B14"/>
  <c r="F12"/>
  <c r="H12" s="1"/>
  <c r="F11"/>
  <c r="H11" s="1"/>
  <c r="B6"/>
  <c r="B5" s="1"/>
  <c r="H7" i="7" l="1"/>
  <c r="H5" i="6"/>
  <c r="D15" i="7"/>
  <c r="B13" i="4"/>
  <c r="B21" s="1"/>
  <c r="C21"/>
  <c r="D16"/>
  <c r="H15" i="6"/>
  <c r="B16" i="7"/>
  <c r="F5" s="1"/>
  <c r="F16" s="1"/>
  <c r="D10" i="4"/>
  <c r="G6"/>
  <c r="H6" s="1"/>
  <c r="C16" i="7"/>
  <c r="G5" s="1"/>
  <c r="G16" s="1"/>
  <c r="D5" i="6"/>
  <c r="D15" s="1"/>
  <c r="D16" i="7"/>
  <c r="H5" i="4"/>
  <c r="D6"/>
  <c r="F5"/>
  <c r="F21" s="1"/>
  <c r="D14"/>
  <c r="D13" s="1"/>
  <c r="G5" l="1"/>
  <c r="D5"/>
  <c r="D21" s="1"/>
  <c r="H5" i="7"/>
  <c r="H16" s="1"/>
  <c r="G16" i="4" l="1"/>
  <c r="H16" s="1"/>
  <c r="H21" s="1"/>
  <c r="G21" l="1"/>
</calcChain>
</file>

<file path=xl/sharedStrings.xml><?xml version="1.0" encoding="utf-8"?>
<sst xmlns="http://schemas.openxmlformats.org/spreadsheetml/2006/main" count="108" uniqueCount="86">
  <si>
    <t>金额单位：万元</t>
  </si>
  <si>
    <r>
      <rPr>
        <b/>
        <sz val="12"/>
        <color indexed="8"/>
        <rFont val="宋体"/>
        <family val="3"/>
        <charset val="134"/>
      </rPr>
      <t>项</t>
    </r>
    <r>
      <rPr>
        <b/>
        <sz val="12"/>
        <color indexed="8"/>
        <rFont val="宋体"/>
        <family val="3"/>
        <charset val="134"/>
      </rPr>
      <t xml:space="preserve">           </t>
    </r>
    <r>
      <rPr>
        <b/>
        <sz val="12"/>
        <color indexed="8"/>
        <rFont val="宋体"/>
        <family val="3"/>
        <charset val="134"/>
      </rPr>
      <t>目</t>
    </r>
  </si>
  <si>
    <r>
      <rPr>
        <sz val="12"/>
        <color indexed="8"/>
        <rFont val="Times New Roman"/>
        <family val="1"/>
      </rPr>
      <t xml:space="preserve"> 1.</t>
    </r>
    <r>
      <rPr>
        <sz val="12"/>
        <color indexed="8"/>
        <rFont val="宋体"/>
        <family val="3"/>
        <charset val="134"/>
      </rPr>
      <t>本级政府性基金收入</t>
    </r>
  </si>
  <si>
    <r>
      <rPr>
        <sz val="12"/>
        <color indexed="8"/>
        <rFont val="Times New Roman"/>
        <family val="1"/>
      </rPr>
      <t xml:space="preserve"> 1.</t>
    </r>
    <r>
      <rPr>
        <sz val="12"/>
        <color indexed="8"/>
        <rFont val="宋体"/>
        <family val="3"/>
        <charset val="134"/>
      </rPr>
      <t>本级政府性基金支出</t>
    </r>
  </si>
  <si>
    <t xml:space="preserve">    城市公用事业附加收入安排的支出</t>
  </si>
  <si>
    <r>
      <rPr>
        <sz val="12"/>
        <color indexed="8"/>
        <rFont val="宋体"/>
        <family val="3"/>
        <charset val="134"/>
      </rPr>
      <t xml:space="preserve">    </t>
    </r>
    <r>
      <rPr>
        <sz val="12"/>
        <color indexed="8"/>
        <rFont val="宋体"/>
        <family val="3"/>
        <charset val="134"/>
      </rPr>
      <t>国有土地收益基金</t>
    </r>
  </si>
  <si>
    <t xml:space="preserve">    污水处理费安排的支出</t>
  </si>
  <si>
    <r>
      <rPr>
        <sz val="12"/>
        <color indexed="8"/>
        <rFont val="宋体"/>
        <family val="3"/>
        <charset val="134"/>
      </rPr>
      <t xml:space="preserve">    </t>
    </r>
    <r>
      <rPr>
        <sz val="12"/>
        <color indexed="8"/>
        <rFont val="宋体"/>
        <family val="3"/>
        <charset val="134"/>
      </rPr>
      <t>农业土地开发资金</t>
    </r>
  </si>
  <si>
    <t xml:space="preserve">    国有土地收益基金支出</t>
  </si>
  <si>
    <r>
      <rPr>
        <sz val="12"/>
        <color indexed="8"/>
        <rFont val="宋体"/>
        <family val="3"/>
        <charset val="134"/>
      </rPr>
      <t xml:space="preserve">    </t>
    </r>
    <r>
      <rPr>
        <sz val="12"/>
        <color indexed="8"/>
        <rFont val="宋体"/>
        <family val="3"/>
        <charset val="134"/>
      </rPr>
      <t>城市公用事业附加收入</t>
    </r>
  </si>
  <si>
    <t xml:space="preserve">    彩票公益金收入安排的支出</t>
  </si>
  <si>
    <r>
      <rPr>
        <sz val="12"/>
        <rFont val="宋体"/>
        <family val="3"/>
        <charset val="134"/>
      </rPr>
      <t xml:space="preserve">    </t>
    </r>
    <r>
      <rPr>
        <sz val="12"/>
        <rFont val="宋体"/>
        <family val="3"/>
        <charset val="134"/>
      </rPr>
      <t>污水处理费</t>
    </r>
  </si>
  <si>
    <t xml:space="preserve">    彩票发行费安排的支出</t>
  </si>
  <si>
    <r>
      <rPr>
        <sz val="12"/>
        <color indexed="8"/>
        <rFont val="Times New Roman"/>
        <family val="1"/>
      </rPr>
      <t xml:space="preserve"> 2.</t>
    </r>
    <r>
      <rPr>
        <sz val="12"/>
        <color indexed="8"/>
        <rFont val="宋体"/>
        <family val="3"/>
        <charset val="134"/>
      </rPr>
      <t>上级补助收入</t>
    </r>
  </si>
  <si>
    <r>
      <t xml:space="preserve"> </t>
    </r>
    <r>
      <rPr>
        <sz val="12"/>
        <color indexed="8"/>
        <rFont val="宋体"/>
        <family val="3"/>
        <charset val="134"/>
      </rPr>
      <t xml:space="preserve">   </t>
    </r>
    <r>
      <rPr>
        <sz val="12"/>
        <color indexed="8"/>
        <rFont val="宋体"/>
        <family val="3"/>
        <charset val="134"/>
      </rPr>
      <t>彩票公益金</t>
    </r>
    <phoneticPr fontId="5" type="noConversion"/>
  </si>
  <si>
    <t xml:space="preserve">    散装水泥专项资金收入安排的支出</t>
  </si>
  <si>
    <r>
      <rPr>
        <sz val="12"/>
        <color indexed="8"/>
        <rFont val="Times New Roman"/>
        <family val="1"/>
      </rPr>
      <t xml:space="preserve"> 2.</t>
    </r>
    <r>
      <rPr>
        <sz val="12"/>
        <color indexed="8"/>
        <rFont val="宋体"/>
        <family val="3"/>
        <charset val="134"/>
      </rPr>
      <t>结转及调出资金</t>
    </r>
  </si>
  <si>
    <r>
      <rPr>
        <sz val="12"/>
        <color indexed="8"/>
        <rFont val="Times New Roman"/>
        <family val="1"/>
      </rPr>
      <t xml:space="preserve"> 3.</t>
    </r>
    <r>
      <rPr>
        <sz val="12"/>
        <color indexed="8"/>
        <rFont val="宋体"/>
        <family val="3"/>
        <charset val="134"/>
      </rPr>
      <t>专项置换债券支出</t>
    </r>
    <phoneticPr fontId="5" type="noConversion"/>
  </si>
  <si>
    <t>收入总计</t>
  </si>
  <si>
    <t>支出总计</t>
  </si>
  <si>
    <t>收入科目</t>
  </si>
  <si>
    <t>支出科目</t>
  </si>
  <si>
    <t>1、社会保险基金预算收入</t>
  </si>
  <si>
    <t>1、社会保险基金预算支出</t>
  </si>
  <si>
    <t xml:space="preserve">    企业职工基本养老保险基金</t>
  </si>
  <si>
    <t xml:space="preserve">    机关事业单位基本养老保险基金</t>
  </si>
  <si>
    <r>
      <rPr>
        <sz val="12"/>
        <color indexed="8"/>
        <rFont val="宋体"/>
        <family val="3"/>
        <charset val="134"/>
      </rPr>
      <t xml:space="preserve">    </t>
    </r>
    <r>
      <rPr>
        <sz val="12"/>
        <color indexed="8"/>
        <rFont val="宋体"/>
        <family val="3"/>
        <charset val="134"/>
      </rPr>
      <t>城乡居民基本养老保险基金</t>
    </r>
    <phoneticPr fontId="5" type="noConversion"/>
  </si>
  <si>
    <t xml:space="preserve">    城镇职工基本医疗保险基金</t>
  </si>
  <si>
    <r>
      <rPr>
        <sz val="12"/>
        <color indexed="8"/>
        <rFont val="宋体"/>
        <family val="3"/>
        <charset val="134"/>
      </rPr>
      <t xml:space="preserve">    </t>
    </r>
    <r>
      <rPr>
        <sz val="12"/>
        <color indexed="8"/>
        <rFont val="宋体"/>
        <family val="3"/>
        <charset val="134"/>
      </rPr>
      <t>居民基本医疗保险基金</t>
    </r>
    <phoneticPr fontId="5" type="noConversion"/>
  </si>
  <si>
    <r>
      <rPr>
        <sz val="12"/>
        <color indexed="8"/>
        <rFont val="宋体"/>
        <family val="3"/>
        <charset val="134"/>
      </rPr>
      <t xml:space="preserve">    </t>
    </r>
    <r>
      <rPr>
        <sz val="12"/>
        <color indexed="8"/>
        <rFont val="宋体"/>
        <family val="3"/>
        <charset val="134"/>
      </rPr>
      <t>工伤保险基金</t>
    </r>
    <phoneticPr fontId="5" type="noConversion"/>
  </si>
  <si>
    <r>
      <rPr>
        <sz val="12"/>
        <color indexed="8"/>
        <rFont val="宋体"/>
        <family val="3"/>
        <charset val="134"/>
      </rPr>
      <t xml:space="preserve">    </t>
    </r>
    <r>
      <rPr>
        <sz val="12"/>
        <color indexed="8"/>
        <rFont val="宋体"/>
        <family val="3"/>
        <charset val="134"/>
      </rPr>
      <t>失业保险基金</t>
    </r>
    <phoneticPr fontId="5" type="noConversion"/>
  </si>
  <si>
    <r>
      <rPr>
        <sz val="12"/>
        <color indexed="8"/>
        <rFont val="宋体"/>
        <family val="3"/>
        <charset val="134"/>
      </rPr>
      <t xml:space="preserve">    </t>
    </r>
    <r>
      <rPr>
        <sz val="12"/>
        <color indexed="8"/>
        <rFont val="宋体"/>
        <family val="3"/>
        <charset val="134"/>
      </rPr>
      <t>生育保险基金</t>
    </r>
    <phoneticPr fontId="5" type="noConversion"/>
  </si>
  <si>
    <t>2、动用历年结余收入</t>
  </si>
  <si>
    <r>
      <rPr>
        <b/>
        <sz val="12"/>
        <color indexed="8"/>
        <rFont val="Times New Roman"/>
        <family val="1"/>
      </rPr>
      <t>2</t>
    </r>
    <r>
      <rPr>
        <b/>
        <sz val="12"/>
        <color indexed="8"/>
        <rFont val="宋体"/>
        <family val="3"/>
        <charset val="134"/>
      </rPr>
      <t>、当年收支结余</t>
    </r>
  </si>
  <si>
    <t xml:space="preserve">    新型墙体材料专项基金收入安排支出</t>
    <phoneticPr fontId="1" type="noConversion"/>
  </si>
  <si>
    <r>
      <t>2017</t>
    </r>
    <r>
      <rPr>
        <sz val="20"/>
        <color indexed="8"/>
        <rFont val="方正小标宋简体"/>
        <family val="4"/>
        <charset val="134"/>
      </rPr>
      <t>年市本级政府性基金预算调整总体情况表</t>
    </r>
    <phoneticPr fontId="1" type="noConversion"/>
  </si>
  <si>
    <r>
      <t>2017</t>
    </r>
    <r>
      <rPr>
        <sz val="20"/>
        <color indexed="8"/>
        <rFont val="方正小标宋简体"/>
        <family val="4"/>
        <charset val="134"/>
      </rPr>
      <t>年市区社会保险基金收支预算调整总体情况表</t>
    </r>
    <phoneticPr fontId="1" type="noConversion"/>
  </si>
  <si>
    <t xml:space="preserve">    机关事业单位基本养老保险基金</t>
    <phoneticPr fontId="5" type="noConversion"/>
  </si>
  <si>
    <t>年初   预算数</t>
    <phoneticPr fontId="1" type="noConversion"/>
  </si>
  <si>
    <t>调整额</t>
    <phoneticPr fontId="1" type="noConversion"/>
  </si>
  <si>
    <t>年初    预算数</t>
    <phoneticPr fontId="1" type="noConversion"/>
  </si>
  <si>
    <t>年初   预算数</t>
    <phoneticPr fontId="1" type="noConversion"/>
  </si>
  <si>
    <t>调整额</t>
    <phoneticPr fontId="1" type="noConversion"/>
  </si>
  <si>
    <t xml:space="preserve">    国有土地使用权出让收入</t>
    <phoneticPr fontId="1" type="noConversion"/>
  </si>
  <si>
    <t xml:space="preserve">    国有土地收益基金</t>
    <phoneticPr fontId="1" type="noConversion"/>
  </si>
  <si>
    <t>5.专项新增债券资金</t>
    <phoneticPr fontId="1" type="noConversion"/>
  </si>
  <si>
    <t>4.专项置换债券资金</t>
    <phoneticPr fontId="5" type="noConversion"/>
  </si>
  <si>
    <t>3.动用上年结余及结转收入</t>
    <phoneticPr fontId="1" type="noConversion"/>
  </si>
  <si>
    <r>
      <rPr>
        <sz val="12"/>
        <color indexed="8"/>
        <rFont val="宋体"/>
        <family val="3"/>
        <charset val="134"/>
      </rPr>
      <t xml:space="preserve">    </t>
    </r>
    <r>
      <rPr>
        <sz val="12"/>
        <color indexed="8"/>
        <rFont val="宋体"/>
        <family val="3"/>
        <charset val="134"/>
      </rPr>
      <t>国有土地使用权出让收入</t>
    </r>
    <phoneticPr fontId="1" type="noConversion"/>
  </si>
  <si>
    <r>
      <t xml:space="preserve"> </t>
    </r>
    <r>
      <rPr>
        <sz val="12"/>
        <color indexed="8"/>
        <rFont val="宋体"/>
        <family val="3"/>
        <charset val="134"/>
      </rPr>
      <t xml:space="preserve">   </t>
    </r>
    <r>
      <rPr>
        <sz val="12"/>
        <color indexed="8"/>
        <rFont val="宋体"/>
        <family val="3"/>
        <charset val="134"/>
      </rPr>
      <t>彩票发行费</t>
    </r>
    <phoneticPr fontId="5" type="noConversion"/>
  </si>
  <si>
    <r>
      <t>2017</t>
    </r>
    <r>
      <rPr>
        <sz val="20"/>
        <color indexed="8"/>
        <rFont val="方正小标宋简体"/>
        <family val="3"/>
        <charset val="134"/>
      </rPr>
      <t>年市本级一般公共预算调整总体情况表</t>
    </r>
    <phoneticPr fontId="1" type="noConversion"/>
  </si>
  <si>
    <r>
      <rPr>
        <sz val="12"/>
        <color indexed="8"/>
        <rFont val="宋体"/>
        <family val="3"/>
        <charset val="134"/>
      </rPr>
      <t>金额单位：万元</t>
    </r>
  </si>
  <si>
    <r>
      <rPr>
        <b/>
        <sz val="12"/>
        <color indexed="8"/>
        <rFont val="宋体"/>
        <family val="3"/>
        <charset val="134"/>
      </rPr>
      <t>调整额</t>
    </r>
    <phoneticPr fontId="1" type="noConversion"/>
  </si>
  <si>
    <r>
      <t xml:space="preserve"> 1.</t>
    </r>
    <r>
      <rPr>
        <sz val="12"/>
        <color indexed="8"/>
        <rFont val="宋体"/>
        <family val="3"/>
        <charset val="134"/>
      </rPr>
      <t>本级一般公共预算收入</t>
    </r>
    <phoneticPr fontId="1" type="noConversion"/>
  </si>
  <si>
    <r>
      <t xml:space="preserve"> 2.</t>
    </r>
    <r>
      <rPr>
        <sz val="12"/>
        <color indexed="8"/>
        <rFont val="宋体"/>
        <family val="3"/>
        <charset val="134"/>
      </rPr>
      <t>上级补助收入</t>
    </r>
  </si>
  <si>
    <r>
      <t xml:space="preserve"> 2.</t>
    </r>
    <r>
      <rPr>
        <sz val="12"/>
        <color indexed="8"/>
        <rFont val="宋体"/>
        <family val="3"/>
        <charset val="134"/>
      </rPr>
      <t>上解上级支出</t>
    </r>
    <phoneticPr fontId="1" type="noConversion"/>
  </si>
  <si>
    <r>
      <t xml:space="preserve">        </t>
    </r>
    <r>
      <rPr>
        <sz val="12"/>
        <color indexed="8"/>
        <rFont val="宋体"/>
        <family val="3"/>
        <charset val="134"/>
      </rPr>
      <t>税收返还收入</t>
    </r>
    <phoneticPr fontId="1" type="noConversion"/>
  </si>
  <si>
    <r>
      <t xml:space="preserve">        </t>
    </r>
    <r>
      <rPr>
        <sz val="12"/>
        <color indexed="8"/>
        <rFont val="宋体"/>
        <family val="3"/>
        <charset val="134"/>
      </rPr>
      <t>结算补助收入</t>
    </r>
    <phoneticPr fontId="1" type="noConversion"/>
  </si>
  <si>
    <r>
      <t xml:space="preserve">        </t>
    </r>
    <r>
      <rPr>
        <sz val="12"/>
        <color indexed="8"/>
        <rFont val="宋体"/>
        <family val="3"/>
        <charset val="134"/>
      </rPr>
      <t>专项补助收入</t>
    </r>
  </si>
  <si>
    <r>
      <t xml:space="preserve"> 3.</t>
    </r>
    <r>
      <rPr>
        <sz val="12"/>
        <color indexed="8"/>
        <rFont val="宋体"/>
        <family val="3"/>
        <charset val="134"/>
      </rPr>
      <t>下级上解收入</t>
    </r>
    <phoneticPr fontId="1" type="noConversion"/>
  </si>
  <si>
    <r>
      <t xml:space="preserve"> 4.</t>
    </r>
    <r>
      <rPr>
        <sz val="12"/>
        <color indexed="8"/>
        <rFont val="宋体"/>
        <family val="3"/>
        <charset val="134"/>
      </rPr>
      <t>补充预算稳定调节基金支出</t>
    </r>
    <phoneticPr fontId="1" type="noConversion"/>
  </si>
  <si>
    <r>
      <t xml:space="preserve"> 5.</t>
    </r>
    <r>
      <rPr>
        <sz val="12"/>
        <color indexed="8"/>
        <rFont val="宋体"/>
        <family val="3"/>
        <charset val="134"/>
      </rPr>
      <t>一般置换债券支出</t>
    </r>
    <phoneticPr fontId="5" type="noConversion"/>
  </si>
  <si>
    <r>
      <t xml:space="preserve"> 5.</t>
    </r>
    <r>
      <rPr>
        <sz val="12"/>
        <color indexed="8"/>
        <rFont val="宋体"/>
        <family val="3"/>
        <charset val="134"/>
      </rPr>
      <t>一般置换债券资金收入</t>
    </r>
    <phoneticPr fontId="5" type="noConversion"/>
  </si>
  <si>
    <r>
      <t xml:space="preserve"> 6.</t>
    </r>
    <r>
      <rPr>
        <sz val="12"/>
        <color indexed="8"/>
        <rFont val="宋体"/>
        <family val="3"/>
        <charset val="134"/>
      </rPr>
      <t>一般新增债券收入</t>
    </r>
    <phoneticPr fontId="5" type="noConversion"/>
  </si>
  <si>
    <r>
      <t xml:space="preserve"> 7.</t>
    </r>
    <r>
      <rPr>
        <sz val="12"/>
        <color indexed="8"/>
        <rFont val="宋体"/>
        <family val="3"/>
        <charset val="134"/>
      </rPr>
      <t>上年结转收入</t>
    </r>
    <phoneticPr fontId="5" type="noConversion"/>
  </si>
  <si>
    <r>
      <t xml:space="preserve"> 8.</t>
    </r>
    <r>
      <rPr>
        <sz val="12"/>
        <color indexed="8"/>
        <rFont val="宋体"/>
        <family val="3"/>
        <charset val="134"/>
      </rPr>
      <t>调入资金收入</t>
    </r>
    <phoneticPr fontId="1" type="noConversion"/>
  </si>
  <si>
    <r>
      <rPr>
        <b/>
        <sz val="12"/>
        <color indexed="8"/>
        <rFont val="宋体"/>
        <family val="3"/>
        <charset val="134"/>
      </rPr>
      <t>收入总计</t>
    </r>
  </si>
  <si>
    <r>
      <rPr>
        <b/>
        <sz val="12"/>
        <color indexed="8"/>
        <rFont val="宋体"/>
        <family val="3"/>
        <charset val="134"/>
      </rPr>
      <t>支出总计</t>
    </r>
  </si>
  <si>
    <r>
      <rPr>
        <b/>
        <sz val="12"/>
        <color indexed="8"/>
        <rFont val="宋体"/>
        <family val="3"/>
        <charset val="134"/>
      </rPr>
      <t>项</t>
    </r>
    <r>
      <rPr>
        <b/>
        <sz val="12"/>
        <color indexed="8"/>
        <rFont val="Times New Roman"/>
        <family val="1"/>
      </rPr>
      <t xml:space="preserve">           </t>
    </r>
    <r>
      <rPr>
        <b/>
        <sz val="12"/>
        <color indexed="8"/>
        <rFont val="宋体"/>
        <family val="3"/>
        <charset val="134"/>
      </rPr>
      <t>目</t>
    </r>
  </si>
  <si>
    <r>
      <t xml:space="preserve"> 3.</t>
    </r>
    <r>
      <rPr>
        <sz val="12"/>
        <color indexed="8"/>
        <rFont val="宋体"/>
        <family val="3"/>
        <charset val="134"/>
      </rPr>
      <t>补助下级支出</t>
    </r>
    <phoneticPr fontId="1" type="noConversion"/>
  </si>
  <si>
    <r>
      <t xml:space="preserve">        </t>
    </r>
    <r>
      <rPr>
        <sz val="12"/>
        <color indexed="8"/>
        <rFont val="宋体"/>
        <family val="3"/>
        <charset val="134"/>
      </rPr>
      <t>结算补助支出</t>
    </r>
    <phoneticPr fontId="1" type="noConversion"/>
  </si>
  <si>
    <r>
      <t xml:space="preserve">        </t>
    </r>
    <r>
      <rPr>
        <sz val="12"/>
        <color indexed="8"/>
        <rFont val="宋体"/>
        <family val="3"/>
        <charset val="134"/>
      </rPr>
      <t>专项补助支出③</t>
    </r>
    <phoneticPr fontId="1" type="noConversion"/>
  </si>
  <si>
    <r>
      <rPr>
        <sz val="12"/>
        <rFont val="宋体"/>
        <family val="3"/>
        <charset val="134"/>
      </rPr>
      <t>备注：
①增加动用预算稳定调节基金</t>
    </r>
    <r>
      <rPr>
        <sz val="12"/>
        <rFont val="Times New Roman"/>
        <family val="1"/>
      </rPr>
      <t>158</t>
    </r>
    <r>
      <rPr>
        <sz val="12"/>
        <rFont val="宋体"/>
        <family val="3"/>
        <charset val="134"/>
      </rPr>
      <t>万元，主要是以前年度收回补充预算稳定调节基金的送温暖资金根据实际需要调入预算予以重新安排。
②本级直接列支的一般公共预算支出调增</t>
    </r>
    <r>
      <rPr>
        <sz val="12"/>
        <rFont val="Times New Roman"/>
        <family val="1"/>
      </rPr>
      <t>28.7</t>
    </r>
    <r>
      <rPr>
        <sz val="12"/>
        <rFont val="宋体"/>
        <family val="3"/>
        <charset val="134"/>
      </rPr>
      <t>亿元，主要是调入资金安排的支出增加</t>
    </r>
    <r>
      <rPr>
        <sz val="12"/>
        <rFont val="Times New Roman"/>
        <family val="1"/>
      </rPr>
      <t>17</t>
    </r>
    <r>
      <rPr>
        <sz val="12"/>
        <rFont val="宋体"/>
        <family val="3"/>
        <charset val="134"/>
      </rPr>
      <t>亿元，上年结转安排的支出增加</t>
    </r>
    <r>
      <rPr>
        <sz val="12"/>
        <rFont val="Times New Roman"/>
        <family val="1"/>
      </rPr>
      <t>22.7</t>
    </r>
    <r>
      <rPr>
        <sz val="12"/>
        <rFont val="宋体"/>
        <family val="3"/>
        <charset val="134"/>
      </rPr>
      <t>亿元</t>
    </r>
    <r>
      <rPr>
        <sz val="12"/>
        <rFont val="Times New Roman"/>
        <family val="1"/>
      </rPr>
      <t xml:space="preserve"> </t>
    </r>
    <r>
      <rPr>
        <sz val="12"/>
        <rFont val="宋体"/>
        <family val="3"/>
        <charset val="134"/>
      </rPr>
      <t>，一般新增债券安排的支出增加</t>
    </r>
    <r>
      <rPr>
        <sz val="12"/>
        <rFont val="Times New Roman"/>
        <family val="1"/>
      </rPr>
      <t>5</t>
    </r>
    <r>
      <rPr>
        <sz val="12"/>
        <rFont val="宋体"/>
        <family val="3"/>
        <charset val="134"/>
      </rPr>
      <t>亿元，调减部分专项资金支出</t>
    </r>
    <r>
      <rPr>
        <sz val="12"/>
        <rFont val="Times New Roman"/>
        <family val="1"/>
      </rPr>
      <t>4</t>
    </r>
    <r>
      <rPr>
        <sz val="12"/>
        <rFont val="宋体"/>
        <family val="3"/>
        <charset val="134"/>
      </rPr>
      <t>亿元，调减通过转移支付各区执行的支出</t>
    </r>
    <r>
      <rPr>
        <sz val="12"/>
        <rFont val="Times New Roman"/>
        <family val="1"/>
      </rPr>
      <t>12</t>
    </r>
    <r>
      <rPr>
        <sz val="12"/>
        <rFont val="宋体"/>
        <family val="3"/>
        <charset val="134"/>
      </rPr>
      <t>亿元。
③补助下级调增</t>
    </r>
    <r>
      <rPr>
        <sz val="12"/>
        <rFont val="Times New Roman"/>
        <family val="1"/>
      </rPr>
      <t>12</t>
    </r>
    <r>
      <rPr>
        <sz val="12"/>
        <rFont val="宋体"/>
        <family val="3"/>
        <charset val="134"/>
      </rPr>
      <t>亿元，主要是根据实际执行情况，为进一步发挥各区贴近基层的优势，部分原计划市本级直接列支的支出调整为通过转移支付给各区执行。</t>
    </r>
    <phoneticPr fontId="1" type="noConversion"/>
  </si>
  <si>
    <r>
      <t xml:space="preserve"> 4.</t>
    </r>
    <r>
      <rPr>
        <sz val="12"/>
        <color indexed="8"/>
        <rFont val="宋体"/>
        <family val="3"/>
        <charset val="134"/>
      </rPr>
      <t>预算稳定调节基金收入①</t>
    </r>
    <phoneticPr fontId="1" type="noConversion"/>
  </si>
  <si>
    <r>
      <t xml:space="preserve">        </t>
    </r>
    <r>
      <rPr>
        <sz val="12"/>
        <color indexed="8"/>
        <rFont val="宋体"/>
        <family val="3"/>
        <charset val="134"/>
      </rPr>
      <t>车辆通行费和专项债券安排的支出</t>
    </r>
    <phoneticPr fontId="1" type="noConversion"/>
  </si>
  <si>
    <t xml:space="preserve">    国有土地使用权出让收入和专项债券安排的支出</t>
    <phoneticPr fontId="1" type="noConversion"/>
  </si>
  <si>
    <t>附表一：</t>
    <phoneticPr fontId="1" type="noConversion"/>
  </si>
  <si>
    <t>附表二：</t>
    <phoneticPr fontId="1" type="noConversion"/>
  </si>
  <si>
    <t>附表三：</t>
    <phoneticPr fontId="1" type="noConversion"/>
  </si>
  <si>
    <t>调整后
预算数</t>
    <phoneticPr fontId="1" type="noConversion"/>
  </si>
  <si>
    <t>年初
预算数</t>
    <phoneticPr fontId="5" type="noConversion"/>
  </si>
  <si>
    <t xml:space="preserve">    新型墙体材料专项基金收入①</t>
    <phoneticPr fontId="1" type="noConversion"/>
  </si>
  <si>
    <r>
      <t xml:space="preserve"> 1.</t>
    </r>
    <r>
      <rPr>
        <sz val="12"/>
        <color indexed="8"/>
        <rFont val="宋体"/>
        <family val="3"/>
        <charset val="134"/>
      </rPr>
      <t>本级直接列支的一般公共预算支出②</t>
    </r>
    <phoneticPr fontId="5" type="noConversion"/>
  </si>
  <si>
    <t xml:space="preserve">    城市基础设施配套费收入② </t>
    <phoneticPr fontId="1" type="noConversion"/>
  </si>
  <si>
    <t>备注：
①新型墙体材料专项基金收入自2017年4月1日开始停止征收，但由于存在历史清欠的因素，因此收入预算无需调整。
②城市基础设施配套费增收主要是由于安置房补缴和历史清欠因素带来增收3亿元，由部门征收的年初计划9200万元保持不变。</t>
    <phoneticPr fontId="1" type="noConversion"/>
  </si>
  <si>
    <t xml:space="preserve">    城市基础设施配套费安排的支出</t>
    <phoneticPr fontId="1" type="noConversion"/>
  </si>
</sst>
</file>

<file path=xl/styles.xml><?xml version="1.0" encoding="utf-8"?>
<styleSheet xmlns="http://schemas.openxmlformats.org/spreadsheetml/2006/main">
  <numFmts count="2">
    <numFmt numFmtId="176" formatCode="0_);[Red]\(0\)"/>
    <numFmt numFmtId="177" formatCode="0_ "/>
  </numFmts>
  <fonts count="23">
    <font>
      <sz val="11"/>
      <color theme="1"/>
      <name val="宋体"/>
      <charset val="134"/>
      <scheme val="minor"/>
    </font>
    <font>
      <sz val="9"/>
      <name val="宋体"/>
      <family val="3"/>
      <charset val="134"/>
    </font>
    <font>
      <sz val="12"/>
      <name val="宋体"/>
      <family val="3"/>
      <charset val="134"/>
    </font>
    <font>
      <sz val="12"/>
      <color indexed="8"/>
      <name val="宋体"/>
      <family val="3"/>
      <charset val="134"/>
    </font>
    <font>
      <sz val="12"/>
      <color indexed="8"/>
      <name val="Times New Roman"/>
      <family val="1"/>
    </font>
    <font>
      <sz val="9"/>
      <name val="宋体"/>
      <family val="3"/>
      <charset val="134"/>
    </font>
    <font>
      <sz val="12"/>
      <color indexed="8"/>
      <name val="宋体"/>
      <family val="3"/>
      <charset val="134"/>
    </font>
    <font>
      <sz val="20"/>
      <color indexed="8"/>
      <name val="Times New Roman"/>
      <family val="1"/>
    </font>
    <font>
      <sz val="20"/>
      <color indexed="8"/>
      <name val="Times New Roman"/>
      <family val="1"/>
    </font>
    <font>
      <sz val="20"/>
      <color indexed="8"/>
      <name val="方正小标宋简体"/>
      <family val="4"/>
      <charset val="134"/>
    </font>
    <font>
      <b/>
      <sz val="12"/>
      <color indexed="8"/>
      <name val="宋体"/>
      <family val="3"/>
      <charset val="134"/>
    </font>
    <font>
      <sz val="12"/>
      <color indexed="8"/>
      <name val="Times New Roman"/>
      <family val="1"/>
    </font>
    <font>
      <b/>
      <sz val="12"/>
      <color indexed="8"/>
      <name val="Times New Roman"/>
      <family val="1"/>
    </font>
    <font>
      <sz val="12"/>
      <name val="Times New Roman"/>
      <family val="1"/>
    </font>
    <font>
      <b/>
      <sz val="12"/>
      <name val="Times New Roman"/>
      <family val="1"/>
    </font>
    <font>
      <b/>
      <sz val="12"/>
      <name val="宋体"/>
      <family val="3"/>
      <charset val="134"/>
    </font>
    <font>
      <sz val="10"/>
      <name val="宋体"/>
      <family val="3"/>
      <charset val="134"/>
    </font>
    <font>
      <sz val="11"/>
      <color indexed="8"/>
      <name val="宋体"/>
      <family val="3"/>
      <charset val="134"/>
    </font>
    <font>
      <sz val="10"/>
      <name val="Arial"/>
      <family val="2"/>
    </font>
    <font>
      <sz val="12"/>
      <name val="宋体"/>
      <family val="3"/>
      <charset val="134"/>
    </font>
    <font>
      <sz val="11"/>
      <color theme="1"/>
      <name val="宋体"/>
      <family val="3"/>
      <charset val="134"/>
      <scheme val="minor"/>
    </font>
    <font>
      <sz val="11"/>
      <name val="宋体"/>
      <family val="3"/>
      <charset val="134"/>
    </font>
    <font>
      <sz val="20"/>
      <color indexed="8"/>
      <name val="方正小标宋简体"/>
      <family val="3"/>
      <charset val="134"/>
    </font>
  </fonts>
  <fills count="2">
    <fill>
      <patternFill patternType="none"/>
    </fill>
    <fill>
      <patternFill patternType="gray125"/>
    </fill>
  </fills>
  <borders count="12">
    <border>
      <left/>
      <right/>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top style="medium">
        <color indexed="64"/>
      </top>
      <bottom style="hair">
        <color indexed="64"/>
      </bottom>
      <diagonal/>
    </border>
    <border>
      <left/>
      <right/>
      <top/>
      <bottom style="medium">
        <color indexed="64"/>
      </bottom>
      <diagonal/>
    </border>
    <border>
      <left/>
      <right/>
      <top style="medium">
        <color indexed="64"/>
      </top>
      <bottom/>
      <diagonal/>
    </border>
  </borders>
  <cellStyleXfs count="9">
    <xf numFmtId="0" fontId="0" fillId="0" borderId="0">
      <alignment vertical="center"/>
    </xf>
    <xf numFmtId="0" fontId="2" fillId="0" borderId="0"/>
    <xf numFmtId="0" fontId="2" fillId="0" borderId="0"/>
    <xf numFmtId="0" fontId="2" fillId="0" borderId="0"/>
    <xf numFmtId="0" fontId="2" fillId="0" borderId="0"/>
    <xf numFmtId="0" fontId="20" fillId="0" borderId="0"/>
    <xf numFmtId="0" fontId="17" fillId="0" borderId="0">
      <alignment vertical="center"/>
    </xf>
    <xf numFmtId="0" fontId="18" fillId="0" borderId="0" applyNumberFormat="0" applyFont="0" applyFill="0" applyBorder="0" applyAlignment="0" applyProtection="0"/>
    <xf numFmtId="0" fontId="20" fillId="0" borderId="0">
      <alignment vertical="center"/>
    </xf>
  </cellStyleXfs>
  <cellXfs count="91">
    <xf numFmtId="0" fontId="0" fillId="0" borderId="0" xfId="0">
      <alignment vertical="center"/>
    </xf>
    <xf numFmtId="0" fontId="3" fillId="0" borderId="0" xfId="1" applyFont="1" applyAlignment="1">
      <alignment horizontal="left" wrapText="1"/>
    </xf>
    <xf numFmtId="0" fontId="6" fillId="0" borderId="0" xfId="1" applyFont="1" applyAlignment="1">
      <alignment horizontal="left" wrapText="1"/>
    </xf>
    <xf numFmtId="0" fontId="2" fillId="0" borderId="0" xfId="1" applyFont="1"/>
    <xf numFmtId="0" fontId="10" fillId="0" borderId="1" xfId="1" applyFont="1" applyBorder="1" applyAlignment="1">
      <alignment horizontal="center" vertical="center" wrapText="1"/>
    </xf>
    <xf numFmtId="0" fontId="10" fillId="0" borderId="2" xfId="1" applyFont="1" applyBorder="1" applyAlignment="1">
      <alignment horizontal="center" vertical="center" wrapText="1"/>
    </xf>
    <xf numFmtId="0" fontId="11" fillId="0" borderId="3" xfId="1" applyFont="1" applyBorder="1" applyAlignment="1">
      <alignment horizontal="left" vertical="center" wrapText="1"/>
    </xf>
    <xf numFmtId="0" fontId="6" fillId="0" borderId="3" xfId="1" applyFont="1" applyBorder="1" applyAlignment="1">
      <alignment horizontal="left" vertical="center" wrapText="1"/>
    </xf>
    <xf numFmtId="0" fontId="2" fillId="0" borderId="3" xfId="1" applyFont="1" applyBorder="1" applyAlignment="1">
      <alignment vertical="center"/>
    </xf>
    <xf numFmtId="0" fontId="10" fillId="0" borderId="6" xfId="1" applyFont="1" applyBorder="1" applyAlignment="1">
      <alignment horizontal="center" vertical="center" wrapText="1"/>
    </xf>
    <xf numFmtId="177" fontId="11" fillId="0" borderId="5" xfId="1" applyNumberFormat="1" applyFont="1" applyBorder="1" applyAlignment="1">
      <alignment horizontal="center" vertical="center" wrapText="1"/>
    </xf>
    <xf numFmtId="0" fontId="2" fillId="0" borderId="0" xfId="1" applyFont="1" applyBorder="1"/>
    <xf numFmtId="0" fontId="13" fillId="0" borderId="0" xfId="1" applyFont="1"/>
    <xf numFmtId="177" fontId="6" fillId="0" borderId="0" xfId="1" applyNumberFormat="1" applyFont="1" applyBorder="1" applyAlignment="1">
      <alignment horizontal="left" wrapText="1"/>
    </xf>
    <xf numFmtId="177" fontId="6" fillId="0" borderId="0" xfId="1" applyNumberFormat="1" applyFont="1" applyAlignment="1">
      <alignment horizontal="left" wrapText="1"/>
    </xf>
    <xf numFmtId="177" fontId="6" fillId="0" borderId="0" xfId="1" applyNumberFormat="1" applyFont="1" applyAlignment="1">
      <alignment horizontal="right" wrapText="1"/>
    </xf>
    <xf numFmtId="177" fontId="16" fillId="0" borderId="0" xfId="1" applyNumberFormat="1" applyFont="1" applyAlignment="1">
      <alignment wrapText="1"/>
    </xf>
    <xf numFmtId="177" fontId="2" fillId="0" borderId="0" xfId="1" applyNumberFormat="1" applyFont="1"/>
    <xf numFmtId="177" fontId="10" fillId="0" borderId="1" xfId="1" applyNumberFormat="1" applyFont="1" applyBorder="1" applyAlignment="1">
      <alignment horizontal="center" vertical="center" wrapText="1"/>
    </xf>
    <xf numFmtId="177" fontId="10" fillId="0" borderId="2" xfId="1" applyNumberFormat="1" applyFont="1" applyBorder="1" applyAlignment="1">
      <alignment horizontal="center" vertical="center" wrapText="1"/>
    </xf>
    <xf numFmtId="177" fontId="10" fillId="0" borderId="9" xfId="1" applyNumberFormat="1" applyFont="1" applyBorder="1" applyAlignment="1">
      <alignment horizontal="center" vertical="center" wrapText="1"/>
    </xf>
    <xf numFmtId="177" fontId="10" fillId="0" borderId="3" xfId="1" applyNumberFormat="1" applyFont="1" applyBorder="1" applyAlignment="1">
      <alignment horizontal="left" vertical="center" wrapText="1"/>
    </xf>
    <xf numFmtId="177" fontId="12" fillId="0" borderId="4" xfId="1" applyNumberFormat="1" applyFont="1" applyBorder="1" applyAlignment="1">
      <alignment horizontal="center" vertical="center" wrapText="1"/>
    </xf>
    <xf numFmtId="177" fontId="10" fillId="0" borderId="4" xfId="1" applyNumberFormat="1" applyFont="1" applyBorder="1" applyAlignment="1">
      <alignment horizontal="left" vertical="center" wrapText="1"/>
    </xf>
    <xf numFmtId="177" fontId="12" fillId="0" borderId="5" xfId="1" applyNumberFormat="1" applyFont="1" applyBorder="1" applyAlignment="1">
      <alignment horizontal="center" vertical="center" wrapText="1"/>
    </xf>
    <xf numFmtId="177" fontId="6" fillId="0" borderId="3" xfId="1" applyNumberFormat="1" applyFont="1" applyBorder="1" applyAlignment="1">
      <alignment horizontal="justify" vertical="center" wrapText="1"/>
    </xf>
    <xf numFmtId="177" fontId="11" fillId="0" borderId="4" xfId="1" applyNumberFormat="1" applyFont="1" applyBorder="1" applyAlignment="1">
      <alignment horizontal="center" vertical="center" wrapText="1"/>
    </xf>
    <xf numFmtId="177" fontId="6" fillId="0" borderId="4" xfId="1" applyNumberFormat="1" applyFont="1" applyBorder="1" applyAlignment="1">
      <alignment horizontal="justify" vertical="center" wrapText="1"/>
    </xf>
    <xf numFmtId="177" fontId="3" fillId="0" borderId="3" xfId="1" applyNumberFormat="1" applyFont="1" applyBorder="1" applyAlignment="1">
      <alignment horizontal="justify" vertical="center" wrapText="1"/>
    </xf>
    <xf numFmtId="177" fontId="3" fillId="0" borderId="4" xfId="1" applyNumberFormat="1" applyFont="1" applyBorder="1" applyAlignment="1">
      <alignment horizontal="justify" vertical="center" wrapText="1"/>
    </xf>
    <xf numFmtId="177" fontId="10" fillId="0" borderId="3" xfId="1" applyNumberFormat="1" applyFont="1" applyBorder="1" applyAlignment="1">
      <alignment horizontal="justify" vertical="center" wrapText="1"/>
    </xf>
    <xf numFmtId="177" fontId="12" fillId="0" borderId="4" xfId="1" applyNumberFormat="1" applyFont="1" applyBorder="1" applyAlignment="1">
      <alignment horizontal="justify" vertical="center" wrapText="1"/>
    </xf>
    <xf numFmtId="177" fontId="10" fillId="0" borderId="6" xfId="1" applyNumberFormat="1" applyFont="1" applyBorder="1" applyAlignment="1">
      <alignment horizontal="center" vertical="center" wrapText="1"/>
    </xf>
    <xf numFmtId="177" fontId="14" fillId="0" borderId="7" xfId="1" applyNumberFormat="1" applyFont="1" applyBorder="1" applyAlignment="1">
      <alignment horizontal="center" vertical="center" wrapText="1"/>
    </xf>
    <xf numFmtId="177" fontId="15" fillId="0" borderId="7" xfId="1" applyNumberFormat="1" applyFont="1" applyBorder="1" applyAlignment="1">
      <alignment horizontal="center" vertical="center" wrapText="1"/>
    </xf>
    <xf numFmtId="177" fontId="14" fillId="0" borderId="8" xfId="1" applyNumberFormat="1" applyFont="1" applyBorder="1" applyAlignment="1">
      <alignment horizontal="center" vertical="center" wrapText="1"/>
    </xf>
    <xf numFmtId="177" fontId="4" fillId="0" borderId="5" xfId="1" applyNumberFormat="1" applyFont="1" applyBorder="1" applyAlignment="1">
      <alignment horizontal="center" vertical="center" wrapText="1"/>
    </xf>
    <xf numFmtId="0" fontId="3" fillId="0" borderId="3" xfId="1" applyFont="1" applyBorder="1" applyAlignment="1">
      <alignment horizontal="left" vertical="center" wrapText="1"/>
    </xf>
    <xf numFmtId="0" fontId="3" fillId="0" borderId="3" xfId="1" applyFont="1" applyBorder="1" applyAlignment="1">
      <alignment vertical="center" wrapText="1"/>
    </xf>
    <xf numFmtId="177" fontId="11" fillId="0" borderId="4" xfId="1" applyNumberFormat="1" applyFont="1" applyBorder="1" applyAlignment="1">
      <alignment horizontal="left" vertical="center" wrapText="1"/>
    </xf>
    <xf numFmtId="177" fontId="13" fillId="0" borderId="4" xfId="1" applyNumberFormat="1" applyFont="1" applyBorder="1" applyAlignment="1">
      <alignment horizontal="center" vertical="center" wrapText="1"/>
    </xf>
    <xf numFmtId="177" fontId="2" fillId="0" borderId="4" xfId="1" applyNumberFormat="1" applyFont="1" applyBorder="1" applyAlignment="1">
      <alignment horizontal="left" vertical="center" wrapText="1"/>
    </xf>
    <xf numFmtId="177" fontId="13" fillId="0" borderId="5" xfId="1" applyNumberFormat="1" applyFont="1" applyBorder="1" applyAlignment="1">
      <alignment horizontal="center" vertical="center" wrapText="1"/>
    </xf>
    <xf numFmtId="177" fontId="14" fillId="0" borderId="4" xfId="1" applyNumberFormat="1" applyFont="1" applyBorder="1" applyAlignment="1">
      <alignment horizontal="center" vertical="center" wrapText="1"/>
    </xf>
    <xf numFmtId="177" fontId="19" fillId="0" borderId="4" xfId="1" applyNumberFormat="1" applyFont="1" applyBorder="1" applyAlignment="1">
      <alignment horizontal="left" vertical="center" wrapText="1"/>
    </xf>
    <xf numFmtId="177" fontId="4" fillId="0" borderId="4" xfId="1" applyNumberFormat="1" applyFont="1" applyBorder="1" applyAlignment="1">
      <alignment horizontal="left" vertical="center" wrapText="1"/>
    </xf>
    <xf numFmtId="177" fontId="13" fillId="0" borderId="4" xfId="1" applyNumberFormat="1" applyFont="1" applyFill="1" applyBorder="1" applyAlignment="1">
      <alignment horizontal="center" vertical="center" wrapText="1"/>
    </xf>
    <xf numFmtId="177" fontId="14" fillId="0" borderId="4" xfId="1" applyNumberFormat="1" applyFont="1" applyFill="1" applyBorder="1" applyAlignment="1">
      <alignment horizontal="center" vertical="center" wrapText="1"/>
    </xf>
    <xf numFmtId="177" fontId="11" fillId="0" borderId="4" xfId="1" applyNumberFormat="1" applyFont="1" applyFill="1" applyBorder="1" applyAlignment="1">
      <alignment horizontal="center" vertical="center" wrapText="1"/>
    </xf>
    <xf numFmtId="177" fontId="13" fillId="0" borderId="4" xfId="1" applyNumberFormat="1" applyFont="1" applyBorder="1" applyAlignment="1">
      <alignment horizontal="center" vertical="center"/>
    </xf>
    <xf numFmtId="177" fontId="13" fillId="0" borderId="4" xfId="1" applyNumberFormat="1" applyFont="1" applyBorder="1" applyAlignment="1">
      <alignment horizontal="center" vertical="center" wrapText="1" shrinkToFit="1"/>
    </xf>
    <xf numFmtId="177" fontId="4" fillId="0" borderId="4" xfId="0" applyNumberFormat="1" applyFont="1" applyBorder="1" applyAlignment="1">
      <alignment horizontal="left" vertical="center" wrapText="1"/>
    </xf>
    <xf numFmtId="177" fontId="2" fillId="0" borderId="4" xfId="1" applyNumberFormat="1" applyFont="1" applyBorder="1"/>
    <xf numFmtId="177" fontId="4" fillId="0" borderId="4" xfId="1" applyNumberFormat="1" applyFont="1" applyBorder="1" applyAlignment="1">
      <alignment horizontal="center" vertical="center" wrapText="1"/>
    </xf>
    <xf numFmtId="176" fontId="15" fillId="0" borderId="9" xfId="1" applyNumberFormat="1" applyFont="1" applyBorder="1" applyAlignment="1">
      <alignment horizontal="center" vertical="center" wrapText="1"/>
    </xf>
    <xf numFmtId="177" fontId="10" fillId="0" borderId="5" xfId="1" applyNumberFormat="1" applyFont="1" applyBorder="1" applyAlignment="1">
      <alignment horizontal="center" vertical="center" wrapText="1"/>
    </xf>
    <xf numFmtId="176" fontId="13" fillId="0" borderId="0" xfId="1" applyNumberFormat="1" applyFont="1"/>
    <xf numFmtId="176" fontId="13" fillId="0" borderId="4" xfId="1" applyNumberFormat="1" applyFont="1" applyFill="1" applyBorder="1" applyAlignment="1">
      <alignment horizontal="center" vertical="center" wrapText="1"/>
    </xf>
    <xf numFmtId="177" fontId="3" fillId="0" borderId="4" xfId="1" applyNumberFormat="1" applyFont="1" applyFill="1" applyBorder="1" applyAlignment="1">
      <alignment horizontal="justify" vertical="center" wrapText="1"/>
    </xf>
    <xf numFmtId="177" fontId="11" fillId="0" borderId="5" xfId="1" applyNumberFormat="1" applyFont="1" applyFill="1" applyBorder="1" applyAlignment="1">
      <alignment horizontal="center" vertical="center" wrapText="1"/>
    </xf>
    <xf numFmtId="177" fontId="13" fillId="0" borderId="5" xfId="1" applyNumberFormat="1" applyFont="1" applyFill="1" applyBorder="1" applyAlignment="1">
      <alignment horizontal="center" vertical="center" wrapText="1"/>
    </xf>
    <xf numFmtId="0" fontId="12" fillId="0" borderId="2" xfId="1" applyFont="1" applyBorder="1" applyAlignment="1">
      <alignment horizontal="center" vertical="center" wrapText="1"/>
    </xf>
    <xf numFmtId="0" fontId="10" fillId="0" borderId="9" xfId="1" applyFont="1" applyBorder="1" applyAlignment="1">
      <alignment horizontal="center" vertical="center" wrapText="1"/>
    </xf>
    <xf numFmtId="0" fontId="12" fillId="0" borderId="1" xfId="1" applyFont="1" applyBorder="1" applyAlignment="1">
      <alignment horizontal="center" vertical="center" wrapText="1"/>
    </xf>
    <xf numFmtId="0" fontId="4" fillId="0" borderId="3" xfId="0" applyFont="1" applyBorder="1" applyAlignment="1">
      <alignment horizontal="left" vertical="center" wrapText="1"/>
    </xf>
    <xf numFmtId="0" fontId="4" fillId="0" borderId="4" xfId="1" applyFont="1" applyBorder="1" applyAlignment="1">
      <alignment horizontal="center" vertical="center" wrapText="1"/>
    </xf>
    <xf numFmtId="0" fontId="4" fillId="0" borderId="4" xfId="1" applyFont="1" applyFill="1" applyBorder="1" applyAlignment="1">
      <alignment horizontal="center" vertical="center" wrapText="1"/>
    </xf>
    <xf numFmtId="0" fontId="4" fillId="0" borderId="4" xfId="1" applyFont="1" applyFill="1" applyBorder="1" applyAlignment="1">
      <alignment horizontal="left" vertical="center" wrapText="1"/>
    </xf>
    <xf numFmtId="176" fontId="4" fillId="0" borderId="4" xfId="1" applyNumberFormat="1" applyFont="1" applyFill="1" applyBorder="1" applyAlignment="1">
      <alignment horizontal="center" vertical="center" wrapText="1"/>
    </xf>
    <xf numFmtId="0" fontId="4" fillId="0" borderId="5" xfId="1" applyFont="1" applyFill="1" applyBorder="1" applyAlignment="1">
      <alignment horizontal="center" vertical="center" wrapText="1"/>
    </xf>
    <xf numFmtId="0" fontId="4" fillId="0" borderId="3" xfId="1" applyFont="1" applyBorder="1" applyAlignment="1">
      <alignment horizontal="left" vertical="center" wrapText="1"/>
    </xf>
    <xf numFmtId="0" fontId="4" fillId="0" borderId="4" xfId="0" applyFont="1" applyFill="1" applyBorder="1" applyAlignment="1">
      <alignment horizontal="left" vertical="center" wrapText="1"/>
    </xf>
    <xf numFmtId="0" fontId="13" fillId="0" borderId="4" xfId="1" applyFont="1" applyFill="1" applyBorder="1" applyAlignment="1">
      <alignment vertical="center"/>
    </xf>
    <xf numFmtId="0" fontId="13" fillId="0" borderId="5" xfId="1" applyFont="1" applyFill="1" applyBorder="1" applyAlignment="1">
      <alignment vertical="center"/>
    </xf>
    <xf numFmtId="0" fontId="12" fillId="0" borderId="6" xfId="1" applyFont="1" applyBorder="1" applyAlignment="1">
      <alignment horizontal="center" vertical="center" wrapText="1"/>
    </xf>
    <xf numFmtId="0" fontId="12" fillId="0" borderId="7" xfId="1" applyFont="1" applyBorder="1" applyAlignment="1">
      <alignment horizontal="center" vertical="center" wrapText="1"/>
    </xf>
    <xf numFmtId="176" fontId="12" fillId="0" borderId="7" xfId="1" applyNumberFormat="1" applyFont="1" applyBorder="1" applyAlignment="1">
      <alignment horizontal="center" vertical="center" wrapText="1"/>
    </xf>
    <xf numFmtId="176" fontId="12" fillId="0" borderId="8" xfId="1" applyNumberFormat="1" applyFont="1" applyBorder="1" applyAlignment="1">
      <alignment horizontal="center" vertical="center" wrapText="1"/>
    </xf>
    <xf numFmtId="0" fontId="3" fillId="0" borderId="0" xfId="1" applyFont="1" applyBorder="1" applyAlignment="1">
      <alignment horizontal="left" wrapText="1"/>
    </xf>
    <xf numFmtId="0" fontId="4" fillId="0" borderId="0" xfId="1" applyFont="1" applyBorder="1" applyAlignment="1">
      <alignment horizontal="left" wrapText="1"/>
    </xf>
    <xf numFmtId="0" fontId="7" fillId="0" borderId="0" xfId="1" applyFont="1" applyBorder="1" applyAlignment="1">
      <alignment horizontal="center" vertical="center" wrapText="1"/>
    </xf>
    <xf numFmtId="0" fontId="4" fillId="0" borderId="10" xfId="1" applyFont="1" applyBorder="1" applyAlignment="1">
      <alignment horizontal="right" wrapText="1"/>
    </xf>
    <xf numFmtId="0" fontId="13" fillId="0" borderId="11" xfId="1" applyFont="1" applyBorder="1" applyAlignment="1">
      <alignment horizontal="left" vertical="center" wrapText="1"/>
    </xf>
    <xf numFmtId="0" fontId="8" fillId="0" borderId="0" xfId="1" applyFont="1" applyBorder="1" applyAlignment="1">
      <alignment horizontal="center" vertical="center" wrapText="1"/>
    </xf>
    <xf numFmtId="0" fontId="6" fillId="0" borderId="10" xfId="1" applyFont="1" applyBorder="1" applyAlignment="1">
      <alignment horizontal="center" wrapText="1"/>
    </xf>
    <xf numFmtId="0" fontId="21" fillId="0" borderId="11" xfId="1" applyFont="1" applyBorder="1" applyAlignment="1">
      <alignment horizontal="left" wrapText="1"/>
    </xf>
    <xf numFmtId="0" fontId="21" fillId="0" borderId="11" xfId="1" applyFont="1" applyBorder="1" applyAlignment="1">
      <alignment horizontal="left"/>
    </xf>
    <xf numFmtId="177" fontId="3" fillId="0" borderId="0" xfId="1" applyNumberFormat="1" applyFont="1" applyBorder="1" applyAlignment="1">
      <alignment horizontal="left" wrapText="1"/>
    </xf>
    <xf numFmtId="177" fontId="6" fillId="0" borderId="0" xfId="1" applyNumberFormat="1" applyFont="1" applyBorder="1" applyAlignment="1">
      <alignment horizontal="left" wrapText="1"/>
    </xf>
    <xf numFmtId="177" fontId="8" fillId="0" borderId="0" xfId="1" applyNumberFormat="1" applyFont="1" applyBorder="1" applyAlignment="1">
      <alignment horizontal="center" vertical="center" wrapText="1"/>
    </xf>
    <xf numFmtId="177" fontId="6" fillId="0" borderId="10" xfId="1" applyNumberFormat="1" applyFont="1" applyBorder="1" applyAlignment="1">
      <alignment horizontal="center" wrapText="1"/>
    </xf>
  </cellXfs>
  <cellStyles count="9">
    <cellStyle name="常规" xfId="0" builtinId="0"/>
    <cellStyle name="常规 2" xfId="1"/>
    <cellStyle name="常规 2 2 2 4" xfId="2"/>
    <cellStyle name="常规 2 2 2 4 2" xfId="3"/>
    <cellStyle name="常规 2 3 2 2" xfId="4"/>
    <cellStyle name="常规 3" xfId="5"/>
    <cellStyle name="常规 7 2" xfId="6"/>
    <cellStyle name="常规 8" xfId="7"/>
    <cellStyle name="常规 87"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17"/>
  <sheetViews>
    <sheetView tabSelected="1" workbookViewId="0">
      <selection activeCell="E5" sqref="E5"/>
    </sheetView>
  </sheetViews>
  <sheetFormatPr defaultColWidth="9.5" defaultRowHeight="15.75"/>
  <cols>
    <col min="1" max="1" width="28.25" style="12" bestFit="1" customWidth="1"/>
    <col min="2" max="2" width="8.5" style="12" bestFit="1" customWidth="1"/>
    <col min="3" max="3" width="7.875" style="12" bestFit="1" customWidth="1"/>
    <col min="4" max="4" width="8.5" style="12" bestFit="1" customWidth="1"/>
    <col min="5" max="5" width="39.375" style="12" bestFit="1" customWidth="1"/>
    <col min="6" max="6" width="8.5" style="12" bestFit="1" customWidth="1"/>
    <col min="7" max="7" width="8" style="12" bestFit="1" customWidth="1"/>
    <col min="8" max="8" width="9" style="12" bestFit="1" customWidth="1"/>
    <col min="9" max="16384" width="9.5" style="12"/>
  </cols>
  <sheetData>
    <row r="1" spans="1:9" ht="15.6" customHeight="1">
      <c r="A1" s="78" t="s">
        <v>76</v>
      </c>
      <c r="B1" s="79"/>
      <c r="C1" s="79"/>
      <c r="D1" s="79"/>
      <c r="E1" s="79"/>
      <c r="F1" s="79"/>
    </row>
    <row r="2" spans="1:9" ht="39" customHeight="1">
      <c r="A2" s="80" t="s">
        <v>50</v>
      </c>
      <c r="B2" s="80"/>
      <c r="C2" s="80"/>
      <c r="D2" s="80"/>
      <c r="E2" s="80"/>
      <c r="F2" s="80"/>
      <c r="G2" s="80"/>
      <c r="H2" s="80"/>
    </row>
    <row r="3" spans="1:9" ht="16.149999999999999" customHeight="1" thickBot="1">
      <c r="A3" s="81" t="s">
        <v>51</v>
      </c>
      <c r="B3" s="81"/>
      <c r="C3" s="81"/>
      <c r="D3" s="81"/>
      <c r="E3" s="81"/>
      <c r="F3" s="81"/>
      <c r="G3" s="81"/>
      <c r="H3" s="81"/>
    </row>
    <row r="4" spans="1:9" ht="28.5">
      <c r="A4" s="63" t="s">
        <v>68</v>
      </c>
      <c r="B4" s="5" t="s">
        <v>80</v>
      </c>
      <c r="C4" s="61" t="s">
        <v>52</v>
      </c>
      <c r="D4" s="5" t="s">
        <v>79</v>
      </c>
      <c r="E4" s="61" t="s">
        <v>68</v>
      </c>
      <c r="F4" s="5" t="s">
        <v>80</v>
      </c>
      <c r="G4" s="61" t="s">
        <v>52</v>
      </c>
      <c r="H4" s="62" t="s">
        <v>79</v>
      </c>
    </row>
    <row r="5" spans="1:9">
      <c r="A5" s="64" t="s">
        <v>53</v>
      </c>
      <c r="B5" s="65">
        <v>820000</v>
      </c>
      <c r="C5" s="66">
        <v>100000</v>
      </c>
      <c r="D5" s="66">
        <f t="shared" ref="D5:D14" si="0">B5+C5</f>
        <v>920000</v>
      </c>
      <c r="E5" s="67" t="s">
        <v>82</v>
      </c>
      <c r="F5" s="66">
        <f>B16-F11-F7-F6</f>
        <v>2331200</v>
      </c>
      <c r="G5" s="68">
        <f>C16-G6-G7-G10-G11</f>
        <v>287142</v>
      </c>
      <c r="H5" s="69">
        <f t="shared" ref="H5:H11" si="1">F5+G5</f>
        <v>2618342</v>
      </c>
    </row>
    <row r="6" spans="1:9">
      <c r="A6" s="70" t="s">
        <v>54</v>
      </c>
      <c r="B6" s="65">
        <f>B7+B8+B9</f>
        <v>550000</v>
      </c>
      <c r="C6" s="66"/>
      <c r="D6" s="66">
        <f t="shared" si="0"/>
        <v>550000</v>
      </c>
      <c r="E6" s="71" t="s">
        <v>55</v>
      </c>
      <c r="F6" s="69">
        <v>300000</v>
      </c>
      <c r="G6" s="57">
        <v>100000</v>
      </c>
      <c r="H6" s="69">
        <f t="shared" si="1"/>
        <v>400000</v>
      </c>
      <c r="I6" s="56"/>
    </row>
    <row r="7" spans="1:9">
      <c r="A7" s="64" t="s">
        <v>56</v>
      </c>
      <c r="B7" s="65">
        <v>300000</v>
      </c>
      <c r="C7" s="66"/>
      <c r="D7" s="66">
        <f t="shared" si="0"/>
        <v>300000</v>
      </c>
      <c r="E7" s="67" t="s">
        <v>69</v>
      </c>
      <c r="F7" s="69">
        <f>F8+F9</f>
        <v>470000</v>
      </c>
      <c r="G7" s="69">
        <f>G8+G9</f>
        <v>120000</v>
      </c>
      <c r="H7" s="69">
        <f t="shared" si="1"/>
        <v>590000</v>
      </c>
      <c r="I7" s="56"/>
    </row>
    <row r="8" spans="1:9">
      <c r="A8" s="64" t="s">
        <v>57</v>
      </c>
      <c r="B8" s="65">
        <v>70000</v>
      </c>
      <c r="C8" s="66"/>
      <c r="D8" s="66">
        <f t="shared" si="0"/>
        <v>70000</v>
      </c>
      <c r="E8" s="71" t="s">
        <v>70</v>
      </c>
      <c r="F8" s="69">
        <v>290000</v>
      </c>
      <c r="G8" s="57"/>
      <c r="H8" s="69">
        <f t="shared" si="1"/>
        <v>290000</v>
      </c>
    </row>
    <row r="9" spans="1:9">
      <c r="A9" s="70" t="s">
        <v>58</v>
      </c>
      <c r="B9" s="65">
        <v>180000</v>
      </c>
      <c r="C9" s="66"/>
      <c r="D9" s="66">
        <f t="shared" si="0"/>
        <v>180000</v>
      </c>
      <c r="E9" s="67" t="s">
        <v>71</v>
      </c>
      <c r="F9" s="69">
        <v>180000</v>
      </c>
      <c r="G9" s="57">
        <v>120000</v>
      </c>
      <c r="H9" s="69">
        <f t="shared" si="1"/>
        <v>300000</v>
      </c>
    </row>
    <row r="10" spans="1:9">
      <c r="A10" s="64" t="s">
        <v>59</v>
      </c>
      <c r="B10" s="65">
        <v>1180000</v>
      </c>
      <c r="C10" s="66"/>
      <c r="D10" s="66">
        <f t="shared" si="0"/>
        <v>1180000</v>
      </c>
      <c r="E10" s="67" t="s">
        <v>60</v>
      </c>
      <c r="F10" s="69"/>
      <c r="G10" s="57">
        <v>44000</v>
      </c>
      <c r="H10" s="69">
        <f t="shared" si="1"/>
        <v>44000</v>
      </c>
    </row>
    <row r="11" spans="1:9">
      <c r="A11" s="70" t="s">
        <v>73</v>
      </c>
      <c r="B11" s="65">
        <v>251200</v>
      </c>
      <c r="C11" s="66">
        <v>158</v>
      </c>
      <c r="D11" s="66">
        <f t="shared" si="0"/>
        <v>251358</v>
      </c>
      <c r="E11" s="67" t="s">
        <v>61</v>
      </c>
      <c r="F11" s="69">
        <v>87300</v>
      </c>
      <c r="G11" s="57">
        <v>118000</v>
      </c>
      <c r="H11" s="69">
        <f t="shared" si="1"/>
        <v>205300</v>
      </c>
    </row>
    <row r="12" spans="1:9">
      <c r="A12" s="70" t="s">
        <v>62</v>
      </c>
      <c r="B12" s="65">
        <v>87300</v>
      </c>
      <c r="C12" s="66">
        <v>118000</v>
      </c>
      <c r="D12" s="66">
        <f t="shared" si="0"/>
        <v>205300</v>
      </c>
      <c r="E12" s="67"/>
      <c r="F12" s="69"/>
      <c r="G12" s="57"/>
      <c r="H12" s="69"/>
    </row>
    <row r="13" spans="1:9">
      <c r="A13" s="70" t="s">
        <v>63</v>
      </c>
      <c r="B13" s="65"/>
      <c r="C13" s="66">
        <v>50000</v>
      </c>
      <c r="D13" s="66">
        <f t="shared" si="0"/>
        <v>50000</v>
      </c>
      <c r="E13" s="72"/>
      <c r="F13" s="72"/>
      <c r="G13" s="72"/>
      <c r="H13" s="73"/>
    </row>
    <row r="14" spans="1:9">
      <c r="A14" s="70" t="s">
        <v>64</v>
      </c>
      <c r="B14" s="65">
        <v>120000</v>
      </c>
      <c r="C14" s="66">
        <f>346984-B14</f>
        <v>226984</v>
      </c>
      <c r="D14" s="66">
        <f t="shared" si="0"/>
        <v>346984</v>
      </c>
      <c r="E14" s="72"/>
      <c r="F14" s="72"/>
      <c r="G14" s="72"/>
      <c r="H14" s="73"/>
    </row>
    <row r="15" spans="1:9">
      <c r="A15" s="70" t="s">
        <v>65</v>
      </c>
      <c r="B15" s="65">
        <f>120000+60000</f>
        <v>180000</v>
      </c>
      <c r="C15" s="66">
        <f>49000+65000+35000+25000</f>
        <v>174000</v>
      </c>
      <c r="D15" s="66">
        <f>B15+C15</f>
        <v>354000</v>
      </c>
      <c r="E15" s="72"/>
      <c r="F15" s="72"/>
      <c r="G15" s="72"/>
      <c r="H15" s="73"/>
    </row>
    <row r="16" spans="1:9" ht="16.5" thickBot="1">
      <c r="A16" s="74" t="s">
        <v>66</v>
      </c>
      <c r="B16" s="75">
        <f>B5+B6+B10+B11+B14+B12+B15+B13</f>
        <v>3188500</v>
      </c>
      <c r="C16" s="75">
        <f>C5+C6+C10+C11+C14+C12+C15+C13</f>
        <v>669142</v>
      </c>
      <c r="D16" s="75">
        <f>D5+D6+D10+D11+D14+D12+D15+D13</f>
        <v>3857642</v>
      </c>
      <c r="E16" s="75" t="s">
        <v>67</v>
      </c>
      <c r="F16" s="75">
        <f>F5+F6+F7+F11</f>
        <v>3188500</v>
      </c>
      <c r="G16" s="76">
        <f>G5+G6+G7+G10+G11</f>
        <v>669142</v>
      </c>
      <c r="H16" s="77">
        <f>H5+H6+H7+H10+H11</f>
        <v>3857642</v>
      </c>
    </row>
    <row r="17" spans="1:8" ht="108" customHeight="1">
      <c r="A17" s="82" t="s">
        <v>72</v>
      </c>
      <c r="B17" s="82"/>
      <c r="C17" s="82"/>
      <c r="D17" s="82"/>
      <c r="E17" s="82"/>
      <c r="F17" s="82"/>
      <c r="G17" s="82"/>
      <c r="H17" s="82"/>
    </row>
  </sheetData>
  <mergeCells count="4">
    <mergeCell ref="A1:F1"/>
    <mergeCell ref="A2:H2"/>
    <mergeCell ref="A3:H3"/>
    <mergeCell ref="A17:H17"/>
  </mergeCells>
  <phoneticPr fontId="1" type="noConversion"/>
  <printOptions horizontalCentered="1"/>
  <pageMargins left="0.39374999999999999" right="0.39374999999999999" top="0.78749999999999998" bottom="0.78749999999999998" header="0.51180555555555496" footer="0.51180555555555496"/>
  <pageSetup paperSize="9" firstPageNumber="0" orientation="landscape" horizontalDpi="300" verticalDpi="300" r:id="rId1"/>
  <ignoredErrors>
    <ignoredError sqref="G16" formula="1"/>
  </ignoredErrors>
</worksheet>
</file>

<file path=xl/worksheets/sheet2.xml><?xml version="1.0" encoding="utf-8"?>
<worksheet xmlns="http://schemas.openxmlformats.org/spreadsheetml/2006/main" xmlns:r="http://schemas.openxmlformats.org/officeDocument/2006/relationships">
  <dimension ref="A1:I26"/>
  <sheetViews>
    <sheetView workbookViewId="0">
      <selection activeCell="A24" sqref="A24"/>
    </sheetView>
  </sheetViews>
  <sheetFormatPr defaultColWidth="9.5" defaultRowHeight="14.25"/>
  <cols>
    <col min="1" max="1" width="33.875" style="3" bestFit="1" customWidth="1"/>
    <col min="2" max="2" width="8.125" style="3" bestFit="1" customWidth="1"/>
    <col min="3" max="4" width="9" style="3" bestFit="1" customWidth="1"/>
    <col min="5" max="5" width="51.625" style="3" bestFit="1" customWidth="1"/>
    <col min="6" max="6" width="8.125" style="3" bestFit="1" customWidth="1"/>
    <col min="7" max="8" width="9" style="3" bestFit="1" customWidth="1"/>
    <col min="9" max="16384" width="9.5" style="3"/>
  </cols>
  <sheetData>
    <row r="1" spans="1:9" ht="18" customHeight="1">
      <c r="A1" s="1" t="s">
        <v>77</v>
      </c>
      <c r="B1" s="2"/>
      <c r="C1" s="2"/>
      <c r="D1" s="2"/>
      <c r="E1" s="2"/>
      <c r="F1" s="2"/>
    </row>
    <row r="2" spans="1:9" ht="49.9" customHeight="1">
      <c r="A2" s="83" t="s">
        <v>35</v>
      </c>
      <c r="B2" s="83"/>
      <c r="C2" s="83"/>
      <c r="D2" s="83"/>
      <c r="E2" s="83"/>
      <c r="F2" s="83"/>
      <c r="G2" s="83"/>
      <c r="H2" s="83"/>
    </row>
    <row r="3" spans="1:9" ht="18" customHeight="1" thickBot="1">
      <c r="A3" s="2"/>
      <c r="B3" s="2"/>
      <c r="C3" s="2"/>
      <c r="D3" s="2"/>
      <c r="E3" s="2"/>
      <c r="G3" s="84" t="s">
        <v>0</v>
      </c>
      <c r="H3" s="84"/>
    </row>
    <row r="4" spans="1:9" ht="28.5">
      <c r="A4" s="4" t="s">
        <v>1</v>
      </c>
      <c r="B4" s="5" t="s">
        <v>41</v>
      </c>
      <c r="C4" s="5" t="s">
        <v>42</v>
      </c>
      <c r="D4" s="5" t="s">
        <v>79</v>
      </c>
      <c r="E4" s="5" t="s">
        <v>1</v>
      </c>
      <c r="F4" s="5" t="s">
        <v>41</v>
      </c>
      <c r="G4" s="5" t="s">
        <v>42</v>
      </c>
      <c r="H4" s="54" t="s">
        <v>79</v>
      </c>
      <c r="I4" s="11"/>
    </row>
    <row r="5" spans="1:9" ht="15.75">
      <c r="A5" s="6" t="s">
        <v>2</v>
      </c>
      <c r="B5" s="22">
        <f>SUM(B6:B12)</f>
        <v>845969.5</v>
      </c>
      <c r="C5" s="22">
        <f>SUM(C6:C12)</f>
        <v>733782</v>
      </c>
      <c r="D5" s="22">
        <f>SUM(D6:D12)</f>
        <v>1579751.5</v>
      </c>
      <c r="E5" s="39" t="s">
        <v>3</v>
      </c>
      <c r="F5" s="22">
        <f>SUM(F6:F14)</f>
        <v>861768.58</v>
      </c>
      <c r="G5" s="22">
        <f>SUM(G6:G15)</f>
        <v>956025</v>
      </c>
      <c r="H5" s="24">
        <f>SUM(H6:H15)</f>
        <v>1817793.5799999998</v>
      </c>
      <c r="I5" s="11"/>
    </row>
    <row r="6" spans="1:9" ht="15.75">
      <c r="A6" s="37" t="s">
        <v>81</v>
      </c>
      <c r="B6" s="40">
        <f>296.21+729.29</f>
        <v>1025.5</v>
      </c>
      <c r="C6" s="40"/>
      <c r="D6" s="40">
        <f>B6+C6</f>
        <v>1025.5</v>
      </c>
      <c r="E6" s="41" t="s">
        <v>4</v>
      </c>
      <c r="F6" s="26">
        <v>16044</v>
      </c>
      <c r="G6" s="46">
        <f>C10</f>
        <v>-10658</v>
      </c>
      <c r="H6" s="42">
        <f>F6+G6</f>
        <v>5386</v>
      </c>
      <c r="I6" s="11"/>
    </row>
    <row r="7" spans="1:9" ht="15.75">
      <c r="A7" s="37" t="s">
        <v>48</v>
      </c>
      <c r="B7" s="40">
        <v>687201</v>
      </c>
      <c r="C7" s="40">
        <v>572443</v>
      </c>
      <c r="D7" s="40">
        <f t="shared" ref="D7:D10" si="0">B7+C7</f>
        <v>1259644</v>
      </c>
      <c r="E7" s="41" t="s">
        <v>85</v>
      </c>
      <c r="F7" s="48">
        <v>9200</v>
      </c>
      <c r="G7" s="46">
        <v>5000</v>
      </c>
      <c r="H7" s="60">
        <f t="shared" ref="H7" si="1">F7+G7</f>
        <v>14200</v>
      </c>
      <c r="I7" s="11"/>
    </row>
    <row r="8" spans="1:9" ht="15.75">
      <c r="A8" s="7" t="s">
        <v>5</v>
      </c>
      <c r="B8" s="40">
        <v>81442</v>
      </c>
      <c r="C8" s="40">
        <v>139165</v>
      </c>
      <c r="D8" s="40">
        <f t="shared" si="0"/>
        <v>220607</v>
      </c>
      <c r="E8" s="41" t="s">
        <v>6</v>
      </c>
      <c r="F8" s="26">
        <v>45935.7</v>
      </c>
      <c r="G8" s="46">
        <v>1909</v>
      </c>
      <c r="H8" s="42">
        <f t="shared" ref="H8:H16" si="2">F8+G8</f>
        <v>47844.7</v>
      </c>
      <c r="I8" s="11"/>
    </row>
    <row r="9" spans="1:9" ht="15.75">
      <c r="A9" s="7" t="s">
        <v>7</v>
      </c>
      <c r="B9" s="40">
        <v>5057</v>
      </c>
      <c r="C9" s="40">
        <v>832</v>
      </c>
      <c r="D9" s="40">
        <f t="shared" si="0"/>
        <v>5889</v>
      </c>
      <c r="E9" s="41" t="s">
        <v>8</v>
      </c>
      <c r="F9" s="49">
        <v>81442</v>
      </c>
      <c r="G9" s="42">
        <v>145863</v>
      </c>
      <c r="H9" s="42">
        <f t="shared" si="2"/>
        <v>227305</v>
      </c>
      <c r="I9" s="11"/>
    </row>
    <row r="10" spans="1:9" ht="15.75">
      <c r="A10" s="7" t="s">
        <v>9</v>
      </c>
      <c r="B10" s="40">
        <v>16044</v>
      </c>
      <c r="C10" s="46">
        <f>-16044+5386</f>
        <v>-10658</v>
      </c>
      <c r="D10" s="40">
        <f t="shared" si="0"/>
        <v>5386</v>
      </c>
      <c r="E10" s="41" t="s">
        <v>75</v>
      </c>
      <c r="F10" s="49">
        <v>687201</v>
      </c>
      <c r="G10" s="42">
        <v>774165</v>
      </c>
      <c r="H10" s="42">
        <f t="shared" si="2"/>
        <v>1461366</v>
      </c>
      <c r="I10" s="11"/>
    </row>
    <row r="11" spans="1:9" ht="15.75">
      <c r="A11" s="38" t="s">
        <v>83</v>
      </c>
      <c r="B11" s="46">
        <v>9200</v>
      </c>
      <c r="C11" s="46">
        <v>30000</v>
      </c>
      <c r="D11" s="46">
        <f>B11+C11</f>
        <v>39200</v>
      </c>
      <c r="E11" s="41" t="s">
        <v>10</v>
      </c>
      <c r="F11" s="50">
        <f>(8500+200)+6988.88</f>
        <v>15688.880000000001</v>
      </c>
      <c r="G11" s="40">
        <v>-274</v>
      </c>
      <c r="H11" s="42">
        <f t="shared" si="2"/>
        <v>15414.880000000001</v>
      </c>
      <c r="I11" s="11"/>
    </row>
    <row r="12" spans="1:9" ht="15.75">
      <c r="A12" s="8" t="s">
        <v>11</v>
      </c>
      <c r="B12" s="40">
        <v>46000</v>
      </c>
      <c r="C12" s="46">
        <v>2000</v>
      </c>
      <c r="D12" s="40">
        <f>B12+C12</f>
        <v>48000</v>
      </c>
      <c r="E12" s="41" t="s">
        <v>12</v>
      </c>
      <c r="F12" s="50">
        <f>3700+2064</f>
        <v>5764</v>
      </c>
      <c r="G12" s="40">
        <v>80</v>
      </c>
      <c r="H12" s="42">
        <f t="shared" si="2"/>
        <v>5844</v>
      </c>
      <c r="I12" s="11"/>
    </row>
    <row r="13" spans="1:9" ht="15.75">
      <c r="A13" s="6" t="s">
        <v>13</v>
      </c>
      <c r="B13" s="43">
        <f>SUM(B14:B15)</f>
        <v>24375.4</v>
      </c>
      <c r="C13" s="43">
        <f>SUM(C14:C15)</f>
        <v>1176</v>
      </c>
      <c r="D13" s="43">
        <f>SUM(D14:D15)</f>
        <v>25551.4</v>
      </c>
      <c r="E13" s="44" t="s">
        <v>34</v>
      </c>
      <c r="F13" s="49">
        <v>340</v>
      </c>
      <c r="G13" s="43"/>
      <c r="H13" s="42">
        <f t="shared" si="2"/>
        <v>340</v>
      </c>
      <c r="I13" s="11"/>
    </row>
    <row r="14" spans="1:9" ht="15.75">
      <c r="A14" s="7" t="s">
        <v>14</v>
      </c>
      <c r="B14" s="40">
        <f>9500+9111.4</f>
        <v>18611.400000000001</v>
      </c>
      <c r="C14" s="40"/>
      <c r="D14" s="40">
        <f>B14+C14</f>
        <v>18611.400000000001</v>
      </c>
      <c r="E14" s="41" t="s">
        <v>15</v>
      </c>
      <c r="F14" s="49">
        <v>153</v>
      </c>
      <c r="G14" s="40">
        <v>-60</v>
      </c>
      <c r="H14" s="42">
        <f t="shared" si="2"/>
        <v>93</v>
      </c>
      <c r="I14" s="11"/>
    </row>
    <row r="15" spans="1:9" ht="15.75">
      <c r="A15" s="37" t="s">
        <v>49</v>
      </c>
      <c r="B15" s="40">
        <f>3700+2064</f>
        <v>5764</v>
      </c>
      <c r="C15" s="40">
        <v>1176</v>
      </c>
      <c r="D15" s="40">
        <f>B15+C15</f>
        <v>6940</v>
      </c>
      <c r="E15" s="51" t="s">
        <v>74</v>
      </c>
      <c r="F15" s="52"/>
      <c r="G15" s="53">
        <v>40000</v>
      </c>
      <c r="H15" s="42">
        <f t="shared" si="2"/>
        <v>40000</v>
      </c>
      <c r="I15" s="11"/>
    </row>
    <row r="16" spans="1:9" ht="15.75">
      <c r="A16" s="37" t="s">
        <v>47</v>
      </c>
      <c r="B16" s="43"/>
      <c r="C16" s="43">
        <f>SUM(C17:C18)</f>
        <v>218420</v>
      </c>
      <c r="D16" s="43">
        <f>SUM(D17:D18)</f>
        <v>218420</v>
      </c>
      <c r="E16" s="39" t="s">
        <v>16</v>
      </c>
      <c r="F16" s="24">
        <v>8576</v>
      </c>
      <c r="G16" s="22">
        <f>C21-G5</f>
        <v>177353</v>
      </c>
      <c r="H16" s="24">
        <f t="shared" si="2"/>
        <v>185929</v>
      </c>
      <c r="I16" s="11"/>
    </row>
    <row r="17" spans="1:9" ht="15.75">
      <c r="A17" s="37" t="s">
        <v>43</v>
      </c>
      <c r="B17" s="40"/>
      <c r="C17" s="40">
        <v>211722</v>
      </c>
      <c r="D17" s="40">
        <f>B17+C17</f>
        <v>211722</v>
      </c>
      <c r="E17" s="45" t="s">
        <v>17</v>
      </c>
      <c r="F17" s="24">
        <v>22000</v>
      </c>
      <c r="G17" s="24"/>
      <c r="H17" s="24">
        <v>22000</v>
      </c>
      <c r="I17" s="11"/>
    </row>
    <row r="18" spans="1:9" ht="15.75">
      <c r="A18" s="37" t="s">
        <v>44</v>
      </c>
      <c r="B18" s="40"/>
      <c r="C18" s="40">
        <v>6698</v>
      </c>
      <c r="D18" s="40">
        <f>B18+C18</f>
        <v>6698</v>
      </c>
      <c r="E18" s="39"/>
      <c r="F18" s="24"/>
      <c r="G18" s="24"/>
      <c r="H18" s="24"/>
      <c r="I18" s="11"/>
    </row>
    <row r="19" spans="1:9" ht="15.75">
      <c r="A19" s="38" t="s">
        <v>46</v>
      </c>
      <c r="B19" s="43">
        <v>22000</v>
      </c>
      <c r="C19" s="43"/>
      <c r="D19" s="43">
        <f>B19+C19</f>
        <v>22000</v>
      </c>
      <c r="E19" s="39"/>
      <c r="F19" s="24"/>
      <c r="G19" s="24"/>
      <c r="H19" s="24"/>
      <c r="I19" s="11"/>
    </row>
    <row r="20" spans="1:9" ht="15.75">
      <c r="A20" s="37" t="s">
        <v>45</v>
      </c>
      <c r="B20" s="40"/>
      <c r="C20" s="47">
        <v>180000</v>
      </c>
      <c r="D20" s="43">
        <f>B20+C20</f>
        <v>180000</v>
      </c>
      <c r="E20" s="39"/>
      <c r="F20" s="24"/>
      <c r="G20" s="24"/>
      <c r="H20" s="24"/>
      <c r="I20" s="11"/>
    </row>
    <row r="21" spans="1:9" ht="16.5" thickBot="1">
      <c r="A21" s="9" t="s">
        <v>18</v>
      </c>
      <c r="B21" s="33">
        <f>B5+B13+B16+B19+B20</f>
        <v>892344.9</v>
      </c>
      <c r="C21" s="33">
        <f>C5+C13+C16+C19+C20</f>
        <v>1133378</v>
      </c>
      <c r="D21" s="33">
        <f>D5+D13+D16+D19+D20</f>
        <v>2025722.9</v>
      </c>
      <c r="E21" s="34" t="s">
        <v>19</v>
      </c>
      <c r="F21" s="33">
        <f>F5+F16+F17</f>
        <v>892344.58</v>
      </c>
      <c r="G21" s="33">
        <f>G5+G16+G17</f>
        <v>1133378</v>
      </c>
      <c r="H21" s="35">
        <f>H5+H16+H17</f>
        <v>2025722.5799999998</v>
      </c>
      <c r="I21" s="11"/>
    </row>
    <row r="22" spans="1:9" ht="51" customHeight="1">
      <c r="A22" s="85" t="s">
        <v>84</v>
      </c>
      <c r="B22" s="86"/>
      <c r="C22" s="86"/>
      <c r="D22" s="86"/>
      <c r="E22" s="86"/>
      <c r="F22" s="86"/>
      <c r="G22" s="86"/>
      <c r="H22" s="86"/>
    </row>
    <row r="23" spans="1:9">
      <c r="C23" s="17"/>
      <c r="F23" s="17"/>
    </row>
    <row r="26" spans="1:9">
      <c r="E26" s="17"/>
    </row>
  </sheetData>
  <mergeCells count="3">
    <mergeCell ref="A2:H2"/>
    <mergeCell ref="G3:H3"/>
    <mergeCell ref="A22:H22"/>
  </mergeCells>
  <phoneticPr fontId="1" type="noConversion"/>
  <printOptions horizontalCentered="1"/>
  <pageMargins left="0.39374999999999999" right="0.39374999999999999" top="0.78749999999999998" bottom="0.78749999999999998" header="0.51180555555555496" footer="0.51180555555555496"/>
  <pageSetup paperSize="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dimension ref="A1:H15"/>
  <sheetViews>
    <sheetView workbookViewId="0">
      <selection activeCell="D18" sqref="D18"/>
    </sheetView>
  </sheetViews>
  <sheetFormatPr defaultColWidth="9.5" defaultRowHeight="14.25"/>
  <cols>
    <col min="1" max="1" width="36.125" style="17" bestFit="1" customWidth="1"/>
    <col min="2" max="2" width="9" style="17" customWidth="1"/>
    <col min="3" max="3" width="8.125" style="17" bestFit="1" customWidth="1"/>
    <col min="4" max="4" width="12.625" style="17" bestFit="1" customWidth="1"/>
    <col min="5" max="5" width="36.125" style="17" bestFit="1" customWidth="1"/>
    <col min="6" max="6" width="9" style="17" bestFit="1" customWidth="1"/>
    <col min="7" max="7" width="8.125" style="17" bestFit="1" customWidth="1"/>
    <col min="8" max="8" width="12.625" style="17" bestFit="1" customWidth="1"/>
    <col min="9" max="16384" width="9.5" style="17"/>
  </cols>
  <sheetData>
    <row r="1" spans="1:8" ht="18" customHeight="1">
      <c r="A1" s="87" t="s">
        <v>78</v>
      </c>
      <c r="B1" s="88"/>
      <c r="C1" s="13"/>
      <c r="D1" s="13"/>
      <c r="E1" s="14"/>
      <c r="F1" s="15"/>
      <c r="G1" s="15"/>
      <c r="H1" s="16"/>
    </row>
    <row r="2" spans="1:8" ht="49.9" customHeight="1">
      <c r="A2" s="89" t="s">
        <v>36</v>
      </c>
      <c r="B2" s="89"/>
      <c r="C2" s="89"/>
      <c r="D2" s="89"/>
      <c r="E2" s="89"/>
      <c r="F2" s="89"/>
      <c r="G2" s="89"/>
      <c r="H2" s="89"/>
    </row>
    <row r="3" spans="1:8" ht="18" customHeight="1" thickBot="1">
      <c r="A3" s="14"/>
      <c r="B3" s="14"/>
      <c r="C3" s="14"/>
      <c r="D3" s="14"/>
      <c r="E3" s="14"/>
      <c r="F3" s="90" t="s">
        <v>0</v>
      </c>
      <c r="G3" s="90"/>
      <c r="H3" s="90"/>
    </row>
    <row r="4" spans="1:8" ht="28.5">
      <c r="A4" s="18" t="s">
        <v>20</v>
      </c>
      <c r="B4" s="19" t="s">
        <v>38</v>
      </c>
      <c r="C4" s="19" t="s">
        <v>39</v>
      </c>
      <c r="D4" s="19" t="s">
        <v>79</v>
      </c>
      <c r="E4" s="19" t="s">
        <v>21</v>
      </c>
      <c r="F4" s="20" t="s">
        <v>40</v>
      </c>
      <c r="G4" s="20" t="s">
        <v>39</v>
      </c>
      <c r="H4" s="55" t="s">
        <v>79</v>
      </c>
    </row>
    <row r="5" spans="1:8" ht="15.75">
      <c r="A5" s="21" t="s">
        <v>22</v>
      </c>
      <c r="B5" s="22">
        <f>SUM(B6:B13)</f>
        <v>4152288.8044439992</v>
      </c>
      <c r="C5" s="22">
        <f>SUM(C6:C13)</f>
        <v>-17000</v>
      </c>
      <c r="D5" s="22">
        <f>SUM(D6:D13)</f>
        <v>4135288.8044439992</v>
      </c>
      <c r="E5" s="23" t="s">
        <v>23</v>
      </c>
      <c r="F5" s="24">
        <f>SUM(F6:F13)</f>
        <v>4158949.1845140001</v>
      </c>
      <c r="G5" s="24">
        <f>SUM(G6:G13)</f>
        <v>-14206</v>
      </c>
      <c r="H5" s="24">
        <f>SUM(H6:H13)</f>
        <v>4144743.1845140001</v>
      </c>
    </row>
    <row r="6" spans="1:8" ht="15.75">
      <c r="A6" s="25" t="s">
        <v>24</v>
      </c>
      <c r="B6" s="26">
        <v>1805461.150954</v>
      </c>
      <c r="C6" s="26"/>
      <c r="D6" s="26">
        <f>B6+C6</f>
        <v>1805461.150954</v>
      </c>
      <c r="E6" s="27" t="s">
        <v>24</v>
      </c>
      <c r="F6" s="10">
        <v>1740715.8485079999</v>
      </c>
      <c r="G6" s="10"/>
      <c r="H6" s="36">
        <f>F6+G6</f>
        <v>1740715.8485079999</v>
      </c>
    </row>
    <row r="7" spans="1:8" ht="15.75">
      <c r="A7" s="25" t="s">
        <v>37</v>
      </c>
      <c r="B7" s="26">
        <v>1072962.6211000001</v>
      </c>
      <c r="C7" s="26"/>
      <c r="D7" s="26">
        <f t="shared" ref="D7:D13" si="0">B7+C7</f>
        <v>1072962.6211000001</v>
      </c>
      <c r="E7" s="27" t="s">
        <v>25</v>
      </c>
      <c r="F7" s="10">
        <v>1072962.6211000001</v>
      </c>
      <c r="G7" s="10"/>
      <c r="H7" s="36">
        <f t="shared" ref="H7:H13" si="1">F7+G7</f>
        <v>1072962.6211000001</v>
      </c>
    </row>
    <row r="8" spans="1:8" ht="15.75">
      <c r="A8" s="28" t="s">
        <v>26</v>
      </c>
      <c r="B8" s="26">
        <v>225638</v>
      </c>
      <c r="C8" s="26"/>
      <c r="D8" s="26">
        <f t="shared" si="0"/>
        <v>225638</v>
      </c>
      <c r="E8" s="29" t="s">
        <v>26</v>
      </c>
      <c r="F8" s="10">
        <v>222489.47090799999</v>
      </c>
      <c r="G8" s="10"/>
      <c r="H8" s="36">
        <f t="shared" si="1"/>
        <v>222489.47090799999</v>
      </c>
    </row>
    <row r="9" spans="1:8" ht="15.75">
      <c r="A9" s="25" t="s">
        <v>27</v>
      </c>
      <c r="B9" s="26">
        <v>715940.24687399995</v>
      </c>
      <c r="C9" s="26"/>
      <c r="D9" s="26">
        <f t="shared" si="0"/>
        <v>715940.24687399995</v>
      </c>
      <c r="E9" s="27" t="s">
        <v>27</v>
      </c>
      <c r="F9" s="10">
        <v>734611.81290100003</v>
      </c>
      <c r="G9" s="10"/>
      <c r="H9" s="36">
        <f t="shared" si="1"/>
        <v>734611.81290100003</v>
      </c>
    </row>
    <row r="10" spans="1:8" ht="15.75">
      <c r="A10" s="28" t="s">
        <v>28</v>
      </c>
      <c r="B10" s="26">
        <v>108946.11599999999</v>
      </c>
      <c r="C10" s="26"/>
      <c r="D10" s="26">
        <f t="shared" si="0"/>
        <v>108946.11599999999</v>
      </c>
      <c r="E10" s="29" t="s">
        <v>28</v>
      </c>
      <c r="F10" s="10">
        <v>106553.15562000001</v>
      </c>
      <c r="G10" s="10"/>
      <c r="H10" s="36">
        <f t="shared" si="1"/>
        <v>106553.15562000001</v>
      </c>
    </row>
    <row r="11" spans="1:8" ht="15.75">
      <c r="A11" s="28" t="s">
        <v>29</v>
      </c>
      <c r="B11" s="26">
        <v>67388.845499999996</v>
      </c>
      <c r="C11" s="26"/>
      <c r="D11" s="26">
        <f t="shared" si="0"/>
        <v>67388.845499999996</v>
      </c>
      <c r="E11" s="29" t="s">
        <v>29</v>
      </c>
      <c r="F11" s="10">
        <v>67317.008977000005</v>
      </c>
      <c r="G11" s="10"/>
      <c r="H11" s="36">
        <f t="shared" si="1"/>
        <v>67317.008977000005</v>
      </c>
    </row>
    <row r="12" spans="1:8" ht="15.75">
      <c r="A12" s="28" t="s">
        <v>30</v>
      </c>
      <c r="B12" s="26">
        <v>122160.03735</v>
      </c>
      <c r="C12" s="26">
        <v>-27000</v>
      </c>
      <c r="D12" s="26">
        <f t="shared" si="0"/>
        <v>95160.037349999999</v>
      </c>
      <c r="E12" s="29" t="s">
        <v>30</v>
      </c>
      <c r="F12" s="10">
        <v>143028.40776999999</v>
      </c>
      <c r="G12" s="10">
        <v>-18206</v>
      </c>
      <c r="H12" s="36">
        <f t="shared" si="1"/>
        <v>124822.40776999999</v>
      </c>
    </row>
    <row r="13" spans="1:8" ht="15.75">
      <c r="A13" s="28" t="s">
        <v>31</v>
      </c>
      <c r="B13" s="26">
        <v>33791.786666</v>
      </c>
      <c r="C13" s="48">
        <v>10000</v>
      </c>
      <c r="D13" s="48">
        <f t="shared" si="0"/>
        <v>43791.786666</v>
      </c>
      <c r="E13" s="58" t="s">
        <v>31</v>
      </c>
      <c r="F13" s="59">
        <v>71270.858730000007</v>
      </c>
      <c r="G13" s="59">
        <v>4000</v>
      </c>
      <c r="H13" s="36">
        <f t="shared" si="1"/>
        <v>75270.858730000007</v>
      </c>
    </row>
    <row r="14" spans="1:8" ht="15.75">
      <c r="A14" s="30" t="s">
        <v>32</v>
      </c>
      <c r="B14" s="22">
        <v>77019.009999999995</v>
      </c>
      <c r="C14" s="22">
        <f>G12-C12-C13+G13</f>
        <v>2794</v>
      </c>
      <c r="D14" s="22">
        <f>B14+C14</f>
        <v>79813.009999999995</v>
      </c>
      <c r="E14" s="31" t="s">
        <v>33</v>
      </c>
      <c r="F14" s="24">
        <v>70358.63</v>
      </c>
      <c r="G14" s="24"/>
      <c r="H14" s="24">
        <f>F14+G14</f>
        <v>70358.63</v>
      </c>
    </row>
    <row r="15" spans="1:8" ht="16.5" thickBot="1">
      <c r="A15" s="32" t="s">
        <v>18</v>
      </c>
      <c r="B15" s="33">
        <f>B5+B14</f>
        <v>4229307.814443999</v>
      </c>
      <c r="C15" s="33">
        <f>C5+C14</f>
        <v>-14206</v>
      </c>
      <c r="D15" s="33">
        <f>D5+D14</f>
        <v>4215101.814443999</v>
      </c>
      <c r="E15" s="34" t="s">
        <v>19</v>
      </c>
      <c r="F15" s="35">
        <f>F5+F14</f>
        <v>4229307.814514</v>
      </c>
      <c r="G15" s="35">
        <f>G5+G14</f>
        <v>-14206</v>
      </c>
      <c r="H15" s="35">
        <f>H5+H14</f>
        <v>4215101.814514</v>
      </c>
    </row>
  </sheetData>
  <mergeCells count="3">
    <mergeCell ref="A1:B1"/>
    <mergeCell ref="A2:H2"/>
    <mergeCell ref="F3:H3"/>
  </mergeCells>
  <phoneticPr fontId="1" type="noConversion"/>
  <printOptions horizontalCentered="1"/>
  <pageMargins left="0.39374999999999999" right="0.39374999999999999" top="0.78749999999999998" bottom="0.78749999999999998"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一般公共预算</vt:lpstr>
      <vt:lpstr>政府性基金预算</vt:lpstr>
      <vt:lpstr>社保预算</vt:lpstr>
      <vt:lpstr>一般公共预算!Print_Area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2017-11-14T10:02:44Z</dcterms:modified>
</cp:coreProperties>
</file>